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3035" windowHeight="14385"/>
  </bookViews>
  <sheets>
    <sheet name="Przedział zmian " sheetId="1" r:id="rId1"/>
    <sheet name="Przykład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B85" i="2"/>
  <c r="B83"/>
  <c r="B82"/>
  <c r="D13" i="1" l="1"/>
  <c r="E11"/>
  <c r="D22"/>
  <c r="D21"/>
  <c r="D20"/>
  <c r="D19"/>
  <c r="D18"/>
  <c r="D17"/>
  <c r="D16"/>
  <c r="D15"/>
  <c r="D14"/>
  <c r="E22"/>
  <c r="E21"/>
  <c r="E20"/>
  <c r="E19"/>
  <c r="E18"/>
  <c r="E17"/>
  <c r="E16"/>
  <c r="E15"/>
  <c r="E14"/>
  <c r="E13"/>
  <c r="E6"/>
  <c r="E7"/>
  <c r="E8"/>
  <c r="E9"/>
  <c r="D6"/>
  <c r="D7"/>
  <c r="D8"/>
  <c r="D9"/>
  <c r="E10"/>
  <c r="D10"/>
  <c r="D11"/>
</calcChain>
</file>

<file path=xl/sharedStrings.xml><?xml version="1.0" encoding="utf-8"?>
<sst xmlns="http://schemas.openxmlformats.org/spreadsheetml/2006/main" count="115" uniqueCount="115">
  <si>
    <t>Przedział</t>
  </si>
  <si>
    <t>% zmiana ceny</t>
  </si>
  <si>
    <t>Cena paliwa</t>
  </si>
  <si>
    <t>od -29,9% to -25%</t>
  </si>
  <si>
    <t>od -24,5% do -20%</t>
  </si>
  <si>
    <t>od -19,9% do -15%</t>
  </si>
  <si>
    <t>od -14,9 % do -10%</t>
  </si>
  <si>
    <t>od -9,9% do -5%</t>
  </si>
  <si>
    <t>od -4,9% do 0%</t>
  </si>
  <si>
    <t>od 0% to 4,9%</t>
  </si>
  <si>
    <t>od 5% do 9,9%</t>
  </si>
  <si>
    <t>od 10% do 14,9%</t>
  </si>
  <si>
    <t>od 15% do 19,9%</t>
  </si>
  <si>
    <t>od 20% do 24,9%</t>
  </si>
  <si>
    <t>do 25% do 29,9%</t>
  </si>
  <si>
    <t>od 30% do 34,9%</t>
  </si>
  <si>
    <t>od 35% do 39,9%</t>
  </si>
  <si>
    <t>od 40% do 44,9%</t>
  </si>
  <si>
    <t>od 45% do 49,9%</t>
  </si>
  <si>
    <t>wartość bazowa:</t>
  </si>
  <si>
    <r>
      <t>od zł/m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</si>
  <si>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do zł/m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</si>
  <si>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1m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 xml:space="preserve"> oleju</t>
    </r>
  </si>
  <si>
    <t>% zmiana ceny frachtu</t>
  </si>
  <si>
    <t>*Do weryfikacji cen frachtu podchodzimy nie częściej niż raz na kwartał</t>
  </si>
  <si>
    <t>*Zmiane ceny paliwa, wyliczamy na podstawie różnicy pomiędzy wartością bazową, a uśrednioną ceną paliwa dla całego minionego kwartału</t>
  </si>
  <si>
    <t>29-12-2018</t>
  </si>
  <si>
    <t>28-12-2018</t>
  </si>
  <si>
    <t>22-12-2018</t>
  </si>
  <si>
    <t>21-12-2018</t>
  </si>
  <si>
    <t>20-12-2018</t>
  </si>
  <si>
    <t>19-12-2018</t>
  </si>
  <si>
    <t>18-12-2018</t>
  </si>
  <si>
    <t>15-12-2018</t>
  </si>
  <si>
    <t>14-12-2018</t>
  </si>
  <si>
    <t>13-12-2018</t>
  </si>
  <si>
    <t>12-12-2018</t>
  </si>
  <si>
    <t>11-12-2018</t>
  </si>
  <si>
    <t>08-12-2018</t>
  </si>
  <si>
    <t>07-12-2018</t>
  </si>
  <si>
    <t>06-12-2018</t>
  </si>
  <si>
    <t>05-12-2018</t>
  </si>
  <si>
    <t>04-12-2018</t>
  </si>
  <si>
    <t>01-12-2018</t>
  </si>
  <si>
    <t>30-11-2018</t>
  </si>
  <si>
    <t>29-11-2018</t>
  </si>
  <si>
    <t>28-11-2018</t>
  </si>
  <si>
    <t>27-11-2018</t>
  </si>
  <si>
    <t>24-11-2018</t>
  </si>
  <si>
    <t>23-11-2018</t>
  </si>
  <si>
    <t>22-11-2018</t>
  </si>
  <si>
    <t>21-11-2018</t>
  </si>
  <si>
    <t>20-11-2018</t>
  </si>
  <si>
    <t>17-11-2018</t>
  </si>
  <si>
    <t>16-11-2018</t>
  </si>
  <si>
    <t>15-11-2018</t>
  </si>
  <si>
    <t>14-11-2018</t>
  </si>
  <si>
    <t>10-11-2018</t>
  </si>
  <si>
    <t>09-11-2018</t>
  </si>
  <si>
    <t>08-11-2018</t>
  </si>
  <si>
    <t>07-11-2018</t>
  </si>
  <si>
    <t>06-11-2018</t>
  </si>
  <si>
    <t>03-11-2018</t>
  </si>
  <si>
    <t>01-11-2018</t>
  </si>
  <si>
    <t>31-10-2018</t>
  </si>
  <si>
    <t>30-10-2018</t>
  </si>
  <si>
    <t>27-10-2018</t>
  </si>
  <si>
    <t>26-10-2018</t>
  </si>
  <si>
    <t>25-10-2018</t>
  </si>
  <si>
    <t>24-10-2018</t>
  </si>
  <si>
    <t>23-10-2018</t>
  </si>
  <si>
    <t>20-10-2018</t>
  </si>
  <si>
    <t>19-10-2018</t>
  </si>
  <si>
    <t>18-10-2018</t>
  </si>
  <si>
    <t>17-10-2018</t>
  </si>
  <si>
    <t>16-10-2018</t>
  </si>
  <si>
    <t>13-10-2018</t>
  </si>
  <si>
    <t>12-10-2018</t>
  </si>
  <si>
    <t>11-10-2018</t>
  </si>
  <si>
    <t>10-10-2018</t>
  </si>
  <si>
    <t>09-10-2018</t>
  </si>
  <si>
    <t>06-10-2018</t>
  </si>
  <si>
    <t>05-10-2018</t>
  </si>
  <si>
    <t>04-10-2018</t>
  </si>
  <si>
    <t>03-10-2018</t>
  </si>
  <si>
    <t>02-10-2018</t>
  </si>
  <si>
    <t>29-09-2018</t>
  </si>
  <si>
    <t>28-09-2018</t>
  </si>
  <si>
    <t>27-09-2018</t>
  </si>
  <si>
    <t>26-09-2018</t>
  </si>
  <si>
    <t>25-09-2018</t>
  </si>
  <si>
    <t>22-09-2018</t>
  </si>
  <si>
    <t>21-09-2018</t>
  </si>
  <si>
    <t>20-09-2018</t>
  </si>
  <si>
    <t>19-09-2018</t>
  </si>
  <si>
    <t>18-09-2018</t>
  </si>
  <si>
    <t>15-09-2018</t>
  </si>
  <si>
    <t>14-09-2018</t>
  </si>
  <si>
    <t>13-09-2018</t>
  </si>
  <si>
    <t>12-09-2018</t>
  </si>
  <si>
    <t>11-09-2018</t>
  </si>
  <si>
    <t>08-09-2018</t>
  </si>
  <si>
    <t>07-09-2018</t>
  </si>
  <si>
    <t>06-09-2018</t>
  </si>
  <si>
    <t>05-09-2018</t>
  </si>
  <si>
    <t>04-09-2018</t>
  </si>
  <si>
    <t>01-09-2018</t>
  </si>
  <si>
    <t>*Dane źródłowe są pobierane z portalu orlen -&gt; https://www.orlen.pl/PL/DlaBiznesu/HurtoweCenyPaliw/Strony/Archiwum-Cen.aspx</t>
  </si>
  <si>
    <t>Rodzajem paliwa dla danych źródłowych jest umownie "Olej napędowy Ekodiesel"</t>
  </si>
  <si>
    <t xml:space="preserve">Średnia Q4 2018  </t>
  </si>
  <si>
    <t>*Przykład w zakładce nr 2</t>
  </si>
  <si>
    <t>Brak korekty paliwowej ze względu na zmianę mniejszą niż 5% w stosunku do wartości bazowej</t>
  </si>
  <si>
    <t>Wartość bazowa</t>
  </si>
  <si>
    <t>Znmiana %</t>
  </si>
  <si>
    <t>z dnia zapytania ofertowego tj. 12.02.2019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</si>
</sst>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454545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9E9EA"/>
        <bgColor indexed="64"/>
      </patternFill>
    </fill>
    <fill>
      <patternFill patternType="solid">
        <fgColor rgb="FFF0F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1" fillId="2" borderId="0" xfId="0" applyFont="1" applyFill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0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0" fontId="0" fillId="0" borderId="7" xfId="0" applyNumberForma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9" fontId="0" fillId="2" borderId="7" xfId="0" applyNumberForma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164" fontId="0" fillId="0" borderId="10" xfId="0" applyNumberFormat="1" applyBorder="1" applyAlignment="1">
      <alignment vertical="center" wrapText="1"/>
    </xf>
    <xf numFmtId="10" fontId="0" fillId="0" borderId="11" xfId="0" applyNumberForma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left" vertical="top" wrapText="1" indent="1"/>
    </xf>
    <xf numFmtId="0" fontId="4" fillId="5" borderId="18" xfId="0" applyFont="1" applyFill="1" applyBorder="1" applyAlignment="1">
      <alignment horizontal="left" vertical="top" wrapText="1" indent="1"/>
    </xf>
    <xf numFmtId="164" fontId="4" fillId="4" borderId="18" xfId="0" applyNumberFormat="1" applyFont="1" applyFill="1" applyBorder="1" applyAlignment="1" applyProtection="1">
      <alignment horizontal="left" vertical="top" wrapText="1" indent="1"/>
      <protection locked="0"/>
    </xf>
    <xf numFmtId="164" fontId="4" fillId="5" borderId="18" xfId="0" applyNumberFormat="1" applyFont="1" applyFill="1" applyBorder="1" applyAlignment="1" applyProtection="1">
      <alignment horizontal="left" vertical="top" wrapText="1" indent="1"/>
      <protection locked="0"/>
    </xf>
    <xf numFmtId="164" fontId="0" fillId="0" borderId="0" xfId="0" applyNumberFormat="1" applyProtection="1">
      <protection locked="0"/>
    </xf>
    <xf numFmtId="43" fontId="0" fillId="0" borderId="0" xfId="0" applyNumberFormat="1"/>
    <xf numFmtId="164" fontId="4" fillId="4" borderId="18" xfId="1" applyNumberFormat="1" applyFont="1" applyFill="1" applyBorder="1" applyAlignment="1" applyProtection="1">
      <alignment horizontal="left" vertical="top" indent="1"/>
      <protection locked="0"/>
    </xf>
    <xf numFmtId="0" fontId="1" fillId="0" borderId="0" xfId="0" applyFont="1"/>
    <xf numFmtId="164" fontId="1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9" fontId="1" fillId="0" borderId="0" xfId="2" applyFont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readingOrder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8"/>
  <sheetViews>
    <sheetView showGridLines="0" tabSelected="1" workbookViewId="0">
      <selection activeCell="D29" sqref="D29"/>
    </sheetView>
  </sheetViews>
  <sheetFormatPr defaultColWidth="17.42578125" defaultRowHeight="15"/>
  <cols>
    <col min="2" max="2" width="9" bestFit="1" customWidth="1"/>
    <col min="4" max="4" width="11.28515625" bestFit="1" customWidth="1"/>
    <col min="5" max="5" width="10.7109375" bestFit="1" customWidth="1"/>
  </cols>
  <sheetData>
    <row r="2" spans="1:7" ht="15.75" thickBot="1"/>
    <row r="3" spans="1:7">
      <c r="B3" s="31" t="s">
        <v>0</v>
      </c>
      <c r="C3" s="19" t="s">
        <v>1</v>
      </c>
      <c r="D3" s="34" t="s">
        <v>2</v>
      </c>
      <c r="E3" s="34"/>
      <c r="F3" s="39" t="s">
        <v>23</v>
      </c>
    </row>
    <row r="4" spans="1:7" ht="17.25" customHeight="1">
      <c r="B4" s="32"/>
      <c r="C4" s="37" t="s">
        <v>22</v>
      </c>
      <c r="D4" s="35"/>
      <c r="E4" s="35"/>
      <c r="F4" s="40"/>
    </row>
    <row r="5" spans="1:7" ht="18" thickBot="1">
      <c r="B5" s="33"/>
      <c r="C5" s="38"/>
      <c r="D5" s="2" t="s">
        <v>20</v>
      </c>
      <c r="E5" s="2" t="s">
        <v>21</v>
      </c>
      <c r="F5" s="41"/>
    </row>
    <row r="6" spans="1:7">
      <c r="B6" s="6">
        <v>-6</v>
      </c>
      <c r="C6" s="7" t="s">
        <v>3</v>
      </c>
      <c r="D6" s="8">
        <f>D12-(D12*0.299)</f>
        <v>2768.2489999999998</v>
      </c>
      <c r="E6" s="8">
        <f>D12-(D12*0.25)</f>
        <v>2961.75</v>
      </c>
      <c r="F6" s="9">
        <v>-7.4999999999999997E-2</v>
      </c>
    </row>
    <row r="7" spans="1:7">
      <c r="B7" s="10">
        <v>-5</v>
      </c>
      <c r="C7" s="3" t="s">
        <v>4</v>
      </c>
      <c r="D7" s="4">
        <f>D12-(D12*0.245)</f>
        <v>2981.4949999999999</v>
      </c>
      <c r="E7" s="4">
        <f>D12-(D12*0.2)</f>
        <v>3159.2</v>
      </c>
      <c r="F7" s="11">
        <v>-0.06</v>
      </c>
    </row>
    <row r="8" spans="1:7">
      <c r="B8" s="10">
        <v>-4</v>
      </c>
      <c r="C8" s="3" t="s">
        <v>5</v>
      </c>
      <c r="D8" s="4">
        <f>D12-(D12*0.199)</f>
        <v>3163.1489999999999</v>
      </c>
      <c r="E8" s="4">
        <f>D12-(D12*0.15)</f>
        <v>3356.65</v>
      </c>
      <c r="F8" s="11">
        <v>-4.4999999999999998E-2</v>
      </c>
    </row>
    <row r="9" spans="1:7" ht="15.75" customHeight="1">
      <c r="B9" s="10">
        <v>-3</v>
      </c>
      <c r="C9" s="3" t="s">
        <v>6</v>
      </c>
      <c r="D9" s="4">
        <f>D12-(D12*0.149)</f>
        <v>3360.5990000000002</v>
      </c>
      <c r="E9" s="4">
        <f>D12-(D12*0.1)</f>
        <v>3554.1</v>
      </c>
      <c r="F9" s="11">
        <v>-0.03</v>
      </c>
    </row>
    <row r="10" spans="1:7">
      <c r="B10" s="10">
        <v>-2</v>
      </c>
      <c r="C10" s="3" t="s">
        <v>7</v>
      </c>
      <c r="D10" s="4">
        <f>D12-(D12*0.099)</f>
        <v>3558.049</v>
      </c>
      <c r="E10" s="4">
        <f>D12-(D12*0.05)</f>
        <v>3751.55</v>
      </c>
      <c r="F10" s="11">
        <v>-1.4999999999999999E-2</v>
      </c>
    </row>
    <row r="11" spans="1:7">
      <c r="B11" s="10">
        <v>-1</v>
      </c>
      <c r="C11" s="3" t="s">
        <v>8</v>
      </c>
      <c r="D11" s="4">
        <f>D12-(D12*0.049)</f>
        <v>3755.4989999999998</v>
      </c>
      <c r="E11" s="4">
        <f>D12</f>
        <v>3949</v>
      </c>
      <c r="F11" s="12">
        <v>0</v>
      </c>
    </row>
    <row r="12" spans="1:7">
      <c r="A12" s="1" t="s">
        <v>19</v>
      </c>
      <c r="B12" s="13">
        <v>0</v>
      </c>
      <c r="C12" s="5">
        <v>0</v>
      </c>
      <c r="D12" s="36">
        <v>3949</v>
      </c>
      <c r="E12" s="36"/>
      <c r="F12" s="14">
        <v>0</v>
      </c>
      <c r="G12" t="s">
        <v>114</v>
      </c>
    </row>
    <row r="13" spans="1:7">
      <c r="B13" s="10">
        <v>1</v>
      </c>
      <c r="C13" s="3" t="s">
        <v>9</v>
      </c>
      <c r="D13" s="4">
        <f>D12</f>
        <v>3949</v>
      </c>
      <c r="E13" s="4">
        <f>D12+(D12*0.049)</f>
        <v>4142.5010000000002</v>
      </c>
      <c r="F13" s="12">
        <v>0</v>
      </c>
    </row>
    <row r="14" spans="1:7">
      <c r="B14" s="10">
        <v>2</v>
      </c>
      <c r="C14" s="3" t="s">
        <v>10</v>
      </c>
      <c r="D14" s="4">
        <f>D12+(D12*0.05)</f>
        <v>4146.45</v>
      </c>
      <c r="E14" s="4">
        <f>D12+(D12*0.099)</f>
        <v>4339.951</v>
      </c>
      <c r="F14" s="11">
        <v>1.4999999999999999E-2</v>
      </c>
    </row>
    <row r="15" spans="1:7">
      <c r="B15" s="10">
        <v>3</v>
      </c>
      <c r="C15" s="3" t="s">
        <v>11</v>
      </c>
      <c r="D15" s="4">
        <f>D12+(D12*0.1)</f>
        <v>4343.8999999999996</v>
      </c>
      <c r="E15" s="4">
        <f>D12+(D12*0.149)</f>
        <v>4537.4009999999998</v>
      </c>
      <c r="F15" s="11">
        <v>0.03</v>
      </c>
    </row>
    <row r="16" spans="1:7">
      <c r="B16" s="10">
        <v>4</v>
      </c>
      <c r="C16" s="3" t="s">
        <v>12</v>
      </c>
      <c r="D16" s="4">
        <f>D12+(D12*0.15)</f>
        <v>4541.3500000000004</v>
      </c>
      <c r="E16" s="4">
        <f>D12+(D12*0.199)</f>
        <v>4734.8509999999997</v>
      </c>
      <c r="F16" s="11">
        <v>4.4999999999999998E-2</v>
      </c>
    </row>
    <row r="17" spans="2:6">
      <c r="B17" s="10">
        <v>5</v>
      </c>
      <c r="C17" s="3" t="s">
        <v>13</v>
      </c>
      <c r="D17" s="4">
        <f>D12+(D12*0.2)</f>
        <v>4738.8</v>
      </c>
      <c r="E17" s="4">
        <f>D12+(D12*0.249)</f>
        <v>4932.3010000000004</v>
      </c>
      <c r="F17" s="11">
        <v>0.06</v>
      </c>
    </row>
    <row r="18" spans="2:6">
      <c r="B18" s="10">
        <v>6</v>
      </c>
      <c r="C18" s="3" t="s">
        <v>14</v>
      </c>
      <c r="D18" s="4">
        <f>D12+(D12*0.25)</f>
        <v>4936.25</v>
      </c>
      <c r="E18" s="4">
        <f>D12+(D12*0.299)</f>
        <v>5129.7510000000002</v>
      </c>
      <c r="F18" s="11">
        <v>7.4999999999999997E-2</v>
      </c>
    </row>
    <row r="19" spans="2:6">
      <c r="B19" s="10">
        <v>7</v>
      </c>
      <c r="C19" s="3" t="s">
        <v>15</v>
      </c>
      <c r="D19" s="4">
        <f>D12+(D12*0.3)</f>
        <v>5133.7</v>
      </c>
      <c r="E19" s="4">
        <f>D12+(D12*0.349)</f>
        <v>5327.201</v>
      </c>
      <c r="F19" s="11">
        <v>0.09</v>
      </c>
    </row>
    <row r="20" spans="2:6">
      <c r="B20" s="10">
        <v>8</v>
      </c>
      <c r="C20" s="3" t="s">
        <v>16</v>
      </c>
      <c r="D20" s="4">
        <f>D12+(D12*0.35)</f>
        <v>5331.15</v>
      </c>
      <c r="E20" s="4">
        <f>D12+(D12*0.399)</f>
        <v>5524.6509999999998</v>
      </c>
      <c r="F20" s="11">
        <v>0.105</v>
      </c>
    </row>
    <row r="21" spans="2:6">
      <c r="B21" s="10">
        <v>9</v>
      </c>
      <c r="C21" s="3" t="s">
        <v>17</v>
      </c>
      <c r="D21" s="4">
        <f>D12+(D12*0.4)</f>
        <v>5528.6</v>
      </c>
      <c r="E21" s="4">
        <f>D12+(D12*0.449)</f>
        <v>5722.1010000000006</v>
      </c>
      <c r="F21" s="11">
        <v>0.12</v>
      </c>
    </row>
    <row r="22" spans="2:6" ht="15.75" thickBot="1">
      <c r="B22" s="15">
        <v>10</v>
      </c>
      <c r="C22" s="16" t="s">
        <v>18</v>
      </c>
      <c r="D22" s="17">
        <f>D12+(D12*0.45)</f>
        <v>5726.05</v>
      </c>
      <c r="E22" s="17">
        <f>D12+(D12*0.499)</f>
        <v>5919.5509999999995</v>
      </c>
      <c r="F22" s="18">
        <v>0.13500000000000001</v>
      </c>
    </row>
    <row r="24" spans="2:6">
      <c r="B24" t="s">
        <v>24</v>
      </c>
    </row>
    <row r="25" spans="2:6">
      <c r="B25" t="s">
        <v>25</v>
      </c>
    </row>
    <row r="26" spans="2:6">
      <c r="B26" t="s">
        <v>107</v>
      </c>
    </row>
    <row r="27" spans="2:6">
      <c r="B27" t="s">
        <v>108</v>
      </c>
    </row>
    <row r="28" spans="2:6">
      <c r="B28" t="s">
        <v>110</v>
      </c>
    </row>
  </sheetData>
  <mergeCells count="5">
    <mergeCell ref="B3:B5"/>
    <mergeCell ref="D3:E4"/>
    <mergeCell ref="D12:E12"/>
    <mergeCell ref="C4:C5"/>
    <mergeCell ref="F3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6"/>
  <sheetViews>
    <sheetView topLeftCell="A67" workbookViewId="0">
      <selection activeCell="B90" sqref="B90"/>
    </sheetView>
  </sheetViews>
  <sheetFormatPr defaultRowHeight="15"/>
  <cols>
    <col min="1" max="1" width="16" bestFit="1" customWidth="1"/>
    <col min="2" max="2" width="17" style="24" customWidth="1"/>
    <col min="3" max="3" width="11.28515625" bestFit="1" customWidth="1"/>
  </cols>
  <sheetData>
    <row r="1" spans="1:3" ht="15.75" thickBot="1">
      <c r="A1" s="20" t="s">
        <v>26</v>
      </c>
      <c r="B1" s="26">
        <v>3679</v>
      </c>
      <c r="C1" s="25"/>
    </row>
    <row r="2" spans="1:3" ht="15.75" thickBot="1">
      <c r="A2" s="21" t="s">
        <v>27</v>
      </c>
      <c r="B2" s="23">
        <v>3725</v>
      </c>
    </row>
    <row r="3" spans="1:3" ht="15.75" thickBot="1">
      <c r="A3" s="20" t="s">
        <v>28</v>
      </c>
      <c r="B3" s="22">
        <v>3741</v>
      </c>
    </row>
    <row r="4" spans="1:3" ht="15.75" thickBot="1">
      <c r="A4" s="21" t="s">
        <v>29</v>
      </c>
      <c r="B4" s="23">
        <v>3805</v>
      </c>
    </row>
    <row r="5" spans="1:3" ht="15.75" thickBot="1">
      <c r="A5" s="20" t="s">
        <v>30</v>
      </c>
      <c r="B5" s="22">
        <v>3848</v>
      </c>
    </row>
    <row r="6" spans="1:3" ht="15.75" thickBot="1">
      <c r="A6" s="21" t="s">
        <v>31</v>
      </c>
      <c r="B6" s="23">
        <v>3865</v>
      </c>
    </row>
    <row r="7" spans="1:3" ht="15.75" thickBot="1">
      <c r="A7" s="20" t="s">
        <v>32</v>
      </c>
      <c r="B7" s="22">
        <v>3883</v>
      </c>
    </row>
    <row r="8" spans="1:3" ht="15.75" thickBot="1">
      <c r="A8" s="21" t="s">
        <v>33</v>
      </c>
      <c r="B8" s="23">
        <v>3889</v>
      </c>
    </row>
    <row r="9" spans="1:3" ht="15.75" thickBot="1">
      <c r="A9" s="20" t="s">
        <v>34</v>
      </c>
      <c r="B9" s="22">
        <v>3891</v>
      </c>
    </row>
    <row r="10" spans="1:3" ht="15.75" thickBot="1">
      <c r="A10" s="21" t="s">
        <v>35</v>
      </c>
      <c r="B10" s="23">
        <v>3906</v>
      </c>
    </row>
    <row r="11" spans="1:3" ht="15.75" thickBot="1">
      <c r="A11" s="20" t="s">
        <v>36</v>
      </c>
      <c r="B11" s="22">
        <v>3905</v>
      </c>
    </row>
    <row r="12" spans="1:3" ht="15.75" thickBot="1">
      <c r="A12" s="21" t="s">
        <v>37</v>
      </c>
      <c r="B12" s="23">
        <v>3922</v>
      </c>
    </row>
    <row r="13" spans="1:3" ht="15.75" thickBot="1">
      <c r="A13" s="20" t="s">
        <v>38</v>
      </c>
      <c r="B13" s="22">
        <v>3935</v>
      </c>
    </row>
    <row r="14" spans="1:3" ht="15.75" thickBot="1">
      <c r="A14" s="21" t="s">
        <v>39</v>
      </c>
      <c r="B14" s="23">
        <v>3915</v>
      </c>
    </row>
    <row r="15" spans="1:3" ht="15.75" thickBot="1">
      <c r="A15" s="20" t="s">
        <v>40</v>
      </c>
      <c r="B15" s="22">
        <v>3939</v>
      </c>
    </row>
    <row r="16" spans="1:3" ht="15.75" thickBot="1">
      <c r="A16" s="21" t="s">
        <v>41</v>
      </c>
      <c r="B16" s="23">
        <v>3901</v>
      </c>
    </row>
    <row r="17" spans="1:2" ht="15.75" thickBot="1">
      <c r="A17" s="20" t="s">
        <v>42</v>
      </c>
      <c r="B17" s="22">
        <v>3870</v>
      </c>
    </row>
    <row r="18" spans="1:2" ht="15.75" thickBot="1">
      <c r="A18" s="21" t="s">
        <v>43</v>
      </c>
      <c r="B18" s="23">
        <v>3863</v>
      </c>
    </row>
    <row r="19" spans="1:2" ht="15.75" thickBot="1">
      <c r="A19" s="20" t="s">
        <v>44</v>
      </c>
      <c r="B19" s="22">
        <v>3895</v>
      </c>
    </row>
    <row r="20" spans="1:2" ht="15.75" thickBot="1">
      <c r="A20" s="21" t="s">
        <v>45</v>
      </c>
      <c r="B20" s="23">
        <v>3932</v>
      </c>
    </row>
    <row r="21" spans="1:2" ht="15.75" thickBot="1">
      <c r="A21" s="20" t="s">
        <v>46</v>
      </c>
      <c r="B21" s="22">
        <v>3935</v>
      </c>
    </row>
    <row r="22" spans="1:2" ht="15.75" thickBot="1">
      <c r="A22" s="21" t="s">
        <v>47</v>
      </c>
      <c r="B22" s="23">
        <v>3971</v>
      </c>
    </row>
    <row r="23" spans="1:2" ht="15.75" thickBot="1">
      <c r="A23" s="20" t="s">
        <v>48</v>
      </c>
      <c r="B23" s="22">
        <v>3963</v>
      </c>
    </row>
    <row r="24" spans="1:2" ht="15.75" thickBot="1">
      <c r="A24" s="21" t="s">
        <v>49</v>
      </c>
      <c r="B24" s="23">
        <v>4007</v>
      </c>
    </row>
    <row r="25" spans="1:2" ht="15.75" thickBot="1">
      <c r="A25" s="20" t="s">
        <v>50</v>
      </c>
      <c r="B25" s="22">
        <v>4046</v>
      </c>
    </row>
    <row r="26" spans="1:2" ht="15.75" thickBot="1">
      <c r="A26" s="21" t="s">
        <v>51</v>
      </c>
      <c r="B26" s="23">
        <v>4078</v>
      </c>
    </row>
    <row r="27" spans="1:2" ht="15.75" thickBot="1">
      <c r="A27" s="20" t="s">
        <v>52</v>
      </c>
      <c r="B27" s="22">
        <v>4108</v>
      </c>
    </row>
    <row r="28" spans="1:2" ht="15.75" thickBot="1">
      <c r="A28" s="21" t="s">
        <v>53</v>
      </c>
      <c r="B28" s="23">
        <v>4125</v>
      </c>
    </row>
    <row r="29" spans="1:2" ht="15.75" thickBot="1">
      <c r="A29" s="20" t="s">
        <v>54</v>
      </c>
      <c r="B29" s="22">
        <v>4133</v>
      </c>
    </row>
    <row r="30" spans="1:2" ht="15.75" thickBot="1">
      <c r="A30" s="21" t="s">
        <v>55</v>
      </c>
      <c r="B30" s="23">
        <v>4145</v>
      </c>
    </row>
    <row r="31" spans="1:2" ht="15.75" thickBot="1">
      <c r="A31" s="20" t="s">
        <v>56</v>
      </c>
      <c r="B31" s="22">
        <v>4158</v>
      </c>
    </row>
    <row r="32" spans="1:2" ht="15.75" thickBot="1">
      <c r="A32" s="21" t="s">
        <v>57</v>
      </c>
      <c r="B32" s="23">
        <v>4180</v>
      </c>
    </row>
    <row r="33" spans="1:2" ht="15.75" thickBot="1">
      <c r="A33" s="20" t="s">
        <v>58</v>
      </c>
      <c r="B33" s="22">
        <v>4190</v>
      </c>
    </row>
    <row r="34" spans="1:2" ht="15.75" thickBot="1">
      <c r="A34" s="21" t="s">
        <v>59</v>
      </c>
      <c r="B34" s="23">
        <v>4201</v>
      </c>
    </row>
    <row r="35" spans="1:2" ht="15.75" thickBot="1">
      <c r="A35" s="20" t="s">
        <v>60</v>
      </c>
      <c r="B35" s="22">
        <v>4200</v>
      </c>
    </row>
    <row r="36" spans="1:2" ht="15.75" thickBot="1">
      <c r="A36" s="21" t="s">
        <v>61</v>
      </c>
      <c r="B36" s="23">
        <v>4239</v>
      </c>
    </row>
    <row r="37" spans="1:2" ht="15.75" thickBot="1">
      <c r="A37" s="20" t="s">
        <v>62</v>
      </c>
      <c r="B37" s="22">
        <v>4262</v>
      </c>
    </row>
    <row r="38" spans="1:2" ht="15.75" thickBot="1">
      <c r="A38" s="21" t="s">
        <v>63</v>
      </c>
      <c r="B38" s="23">
        <v>4289</v>
      </c>
    </row>
    <row r="39" spans="1:2" ht="15.75" thickBot="1">
      <c r="A39" s="20" t="s">
        <v>64</v>
      </c>
      <c r="B39" s="22">
        <v>4273</v>
      </c>
    </row>
    <row r="40" spans="1:2" ht="15.75" thickBot="1">
      <c r="A40" s="21" t="s">
        <v>65</v>
      </c>
      <c r="B40" s="23">
        <v>4277</v>
      </c>
    </row>
    <row r="41" spans="1:2" ht="15.75" thickBot="1">
      <c r="A41" s="20" t="s">
        <v>66</v>
      </c>
      <c r="B41" s="22">
        <v>4266</v>
      </c>
    </row>
    <row r="42" spans="1:2" ht="15.75" thickBot="1">
      <c r="A42" s="21" t="s">
        <v>67</v>
      </c>
      <c r="B42" s="23">
        <v>4238</v>
      </c>
    </row>
    <row r="43" spans="1:2" ht="15.75" thickBot="1">
      <c r="A43" s="20" t="s">
        <v>68</v>
      </c>
      <c r="B43" s="22">
        <v>4208</v>
      </c>
    </row>
    <row r="44" spans="1:2" ht="15.75" thickBot="1">
      <c r="A44" s="21" t="s">
        <v>69</v>
      </c>
      <c r="B44" s="23">
        <v>4212</v>
      </c>
    </row>
    <row r="45" spans="1:2" ht="15.75" thickBot="1">
      <c r="A45" s="20" t="s">
        <v>70</v>
      </c>
      <c r="B45" s="22">
        <v>4222</v>
      </c>
    </row>
    <row r="46" spans="1:2" ht="15.75" thickBot="1">
      <c r="A46" s="21" t="s">
        <v>71</v>
      </c>
      <c r="B46" s="23">
        <v>4214</v>
      </c>
    </row>
    <row r="47" spans="1:2" ht="15.75" thickBot="1">
      <c r="A47" s="20" t="s">
        <v>72</v>
      </c>
      <c r="B47" s="22">
        <v>4203</v>
      </c>
    </row>
    <row r="48" spans="1:2" ht="15.75" thickBot="1">
      <c r="A48" s="21" t="s">
        <v>73</v>
      </c>
      <c r="B48" s="23">
        <v>4193</v>
      </c>
    </row>
    <row r="49" spans="1:2" ht="15.75" thickBot="1">
      <c r="A49" s="20" t="s">
        <v>74</v>
      </c>
      <c r="B49" s="22">
        <v>4210</v>
      </c>
    </row>
    <row r="50" spans="1:2" ht="15.75" thickBot="1">
      <c r="A50" s="21" t="s">
        <v>75</v>
      </c>
      <c r="B50" s="23">
        <v>4236</v>
      </c>
    </row>
    <row r="51" spans="1:2" ht="15.75" thickBot="1">
      <c r="A51" s="20" t="s">
        <v>76</v>
      </c>
      <c r="B51" s="22">
        <v>4267</v>
      </c>
    </row>
    <row r="52" spans="1:2" ht="15.75" thickBot="1">
      <c r="A52" s="21" t="s">
        <v>77</v>
      </c>
      <c r="B52" s="23">
        <v>4284</v>
      </c>
    </row>
    <row r="53" spans="1:2" ht="15.75" thickBot="1">
      <c r="A53" s="20" t="s">
        <v>78</v>
      </c>
      <c r="B53" s="22">
        <v>4314</v>
      </c>
    </row>
    <row r="54" spans="1:2" ht="15.75" thickBot="1">
      <c r="A54" s="21" t="s">
        <v>79</v>
      </c>
      <c r="B54" s="23">
        <v>4318</v>
      </c>
    </row>
    <row r="55" spans="1:2" ht="15.75" thickBot="1">
      <c r="A55" s="20" t="s">
        <v>80</v>
      </c>
      <c r="B55" s="22">
        <v>4308</v>
      </c>
    </row>
    <row r="56" spans="1:2" ht="15.75" thickBot="1">
      <c r="A56" s="21" t="s">
        <v>81</v>
      </c>
      <c r="B56" s="23">
        <v>4313</v>
      </c>
    </row>
    <row r="57" spans="1:2" ht="15.75" thickBot="1">
      <c r="A57" s="20" t="s">
        <v>82</v>
      </c>
      <c r="B57" s="22">
        <v>4307</v>
      </c>
    </row>
    <row r="58" spans="1:2" ht="15.75" thickBot="1">
      <c r="A58" s="21" t="s">
        <v>83</v>
      </c>
      <c r="B58" s="23">
        <v>4278</v>
      </c>
    </row>
    <row r="59" spans="1:2" ht="15.75" thickBot="1">
      <c r="A59" s="20" t="s">
        <v>84</v>
      </c>
      <c r="B59" s="22">
        <v>4259</v>
      </c>
    </row>
    <row r="60" spans="1:2" ht="15.75" thickBot="1">
      <c r="A60" s="21" t="s">
        <v>85</v>
      </c>
      <c r="B60" s="23">
        <v>4207</v>
      </c>
    </row>
    <row r="61" spans="1:2" ht="15.75" thickBot="1">
      <c r="A61" s="20" t="s">
        <v>86</v>
      </c>
      <c r="B61" s="22">
        <v>4185</v>
      </c>
    </row>
    <row r="62" spans="1:2" ht="15.75" thickBot="1">
      <c r="A62" s="21" t="s">
        <v>87</v>
      </c>
      <c r="B62" s="23">
        <v>4154</v>
      </c>
    </row>
    <row r="63" spans="1:2" ht="15.75" thickBot="1">
      <c r="A63" s="20" t="s">
        <v>88</v>
      </c>
      <c r="B63" s="22">
        <v>4152</v>
      </c>
    </row>
    <row r="64" spans="1:2" ht="15.75" thickBot="1">
      <c r="A64" s="21" t="s">
        <v>89</v>
      </c>
      <c r="B64" s="23">
        <v>4118</v>
      </c>
    </row>
    <row r="65" spans="1:2" ht="15.75" thickBot="1">
      <c r="A65" s="20" t="s">
        <v>90</v>
      </c>
      <c r="B65" s="22">
        <v>4095</v>
      </c>
    </row>
    <row r="66" spans="1:2" ht="15.75" thickBot="1">
      <c r="A66" s="21" t="s">
        <v>91</v>
      </c>
      <c r="B66" s="23">
        <v>4083</v>
      </c>
    </row>
    <row r="67" spans="1:2" ht="15.75" thickBot="1">
      <c r="A67" s="20" t="s">
        <v>92</v>
      </c>
      <c r="B67" s="22">
        <v>4090</v>
      </c>
    </row>
    <row r="68" spans="1:2" ht="15.75" thickBot="1">
      <c r="A68" s="21" t="s">
        <v>93</v>
      </c>
      <c r="B68" s="23">
        <v>4089</v>
      </c>
    </row>
    <row r="69" spans="1:2" ht="15.75" thickBot="1">
      <c r="A69" s="20" t="s">
        <v>94</v>
      </c>
      <c r="B69" s="22">
        <v>4091</v>
      </c>
    </row>
    <row r="70" spans="1:2" ht="15.75" thickBot="1">
      <c r="A70" s="21" t="s">
        <v>95</v>
      </c>
      <c r="B70" s="23">
        <v>4088</v>
      </c>
    </row>
    <row r="71" spans="1:2" ht="15.75" thickBot="1">
      <c r="A71" s="20" t="s">
        <v>96</v>
      </c>
      <c r="B71" s="22">
        <v>4105</v>
      </c>
    </row>
    <row r="72" spans="1:2" ht="15.75" thickBot="1">
      <c r="A72" s="21" t="s">
        <v>97</v>
      </c>
      <c r="B72" s="23">
        <v>4119</v>
      </c>
    </row>
    <row r="73" spans="1:2" ht="15.75" thickBot="1">
      <c r="A73" s="20" t="s">
        <v>98</v>
      </c>
      <c r="B73" s="22">
        <v>4124</v>
      </c>
    </row>
    <row r="74" spans="1:2" ht="15.75" thickBot="1">
      <c r="A74" s="21" t="s">
        <v>99</v>
      </c>
      <c r="B74" s="23">
        <v>4106</v>
      </c>
    </row>
    <row r="75" spans="1:2" ht="15.75" thickBot="1">
      <c r="A75" s="20" t="s">
        <v>100</v>
      </c>
      <c r="B75" s="22">
        <v>4103</v>
      </c>
    </row>
    <row r="76" spans="1:2" ht="15.75" thickBot="1">
      <c r="A76" s="21" t="s">
        <v>101</v>
      </c>
      <c r="B76" s="23">
        <v>4099</v>
      </c>
    </row>
    <row r="77" spans="1:2" ht="15.75" thickBot="1">
      <c r="A77" s="20" t="s">
        <v>102</v>
      </c>
      <c r="B77" s="22">
        <v>4120</v>
      </c>
    </row>
    <row r="78" spans="1:2" ht="15.75" thickBot="1">
      <c r="A78" s="21" t="s">
        <v>103</v>
      </c>
      <c r="B78" s="23">
        <v>4127</v>
      </c>
    </row>
    <row r="79" spans="1:2" ht="15.75" thickBot="1">
      <c r="A79" s="20" t="s">
        <v>104</v>
      </c>
      <c r="B79" s="22">
        <v>4128</v>
      </c>
    </row>
    <row r="80" spans="1:2" ht="15.75" thickBot="1">
      <c r="A80" s="21" t="s">
        <v>105</v>
      </c>
      <c r="B80" s="23">
        <v>4110</v>
      </c>
    </row>
    <row r="81" spans="1:2" ht="15.75" thickBot="1">
      <c r="A81" s="20" t="s">
        <v>106</v>
      </c>
      <c r="B81" s="22">
        <v>4091</v>
      </c>
    </row>
    <row r="82" spans="1:2">
      <c r="B82" s="29">
        <f>SUM(B1:B81)</f>
        <v>331523</v>
      </c>
    </row>
    <row r="83" spans="1:2">
      <c r="A83" s="27" t="s">
        <v>109</v>
      </c>
      <c r="B83" s="28">
        <f>B82/81</f>
        <v>4092.8765432098767</v>
      </c>
    </row>
    <row r="84" spans="1:2">
      <c r="A84" s="27" t="s">
        <v>112</v>
      </c>
      <c r="B84" s="28">
        <v>3949</v>
      </c>
    </row>
    <row r="85" spans="1:2">
      <c r="A85" s="27" t="s">
        <v>113</v>
      </c>
      <c r="B85" s="30">
        <f>(B83/B84)-1</f>
        <v>3.6433665031622375E-2</v>
      </c>
    </row>
    <row r="86" spans="1:2">
      <c r="A86" s="27" t="s">
        <v>111</v>
      </c>
      <c r="B86" s="28"/>
    </row>
  </sheetData>
  <pageMargins left="0.7" right="0.7" top="0.75" bottom="0.75" header="0.3" footer="0.3"/>
  <pageSetup paperSize="9" orientation="portrait" r:id="rId1"/>
  <ignoredErrors>
    <ignoredError sqref="B82:B83 B8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Przedział zmian </vt:lpstr>
      <vt:lpstr>Przykład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Szumski Rafał</dc:creator>
  <cp:lastModifiedBy>g.zielinski</cp:lastModifiedBy>
  <dcterms:created xsi:type="dcterms:W3CDTF">2019-01-31T09:12:31Z</dcterms:created>
  <dcterms:modified xsi:type="dcterms:W3CDTF">2019-02-12T08:49:18Z</dcterms:modified>
</cp:coreProperties>
</file>